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9200" windowHeight="128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30" i="1" l="1"/>
  <c r="J29" i="1"/>
  <c r="K29" i="1" s="1"/>
  <c r="H29" i="1"/>
  <c r="G29" i="1"/>
  <c r="E29" i="1"/>
  <c r="J28" i="1"/>
  <c r="K28" i="1" s="1"/>
  <c r="G28" i="1"/>
  <c r="J27" i="1"/>
  <c r="K27" i="1" s="1"/>
  <c r="G27" i="1"/>
  <c r="J26" i="1"/>
  <c r="K26" i="1" s="1"/>
  <c r="G26" i="1"/>
  <c r="E26" i="1"/>
  <c r="J25" i="1"/>
  <c r="K25" i="1" s="1"/>
  <c r="G25" i="1"/>
  <c r="J24" i="1"/>
  <c r="K24" i="1" s="1"/>
  <c r="G24" i="1"/>
  <c r="K23" i="1"/>
  <c r="J23" i="1"/>
  <c r="G23" i="1"/>
  <c r="E23" i="1"/>
  <c r="J22" i="1"/>
  <c r="K22" i="1" s="1"/>
  <c r="G22" i="1"/>
  <c r="J21" i="1"/>
  <c r="D20" i="1"/>
  <c r="D30" i="1" s="1"/>
  <c r="J19" i="1"/>
  <c r="K19" i="1" s="1"/>
  <c r="G19" i="1"/>
  <c r="J18" i="1"/>
  <c r="A18" i="1"/>
  <c r="I16" i="1"/>
  <c r="D15" i="1"/>
  <c r="G18" i="1" s="1"/>
  <c r="J14" i="1"/>
  <c r="D13" i="1"/>
  <c r="J13" i="1" s="1"/>
  <c r="K13" i="1" s="1"/>
  <c r="K12" i="1"/>
  <c r="J12" i="1"/>
  <c r="G12" i="1"/>
  <c r="E12" i="1"/>
  <c r="H12" i="1" s="1"/>
  <c r="J11" i="1"/>
  <c r="K11" i="1" s="1"/>
  <c r="G11" i="1"/>
  <c r="J10" i="1"/>
  <c r="G10" i="1"/>
  <c r="J9" i="1"/>
  <c r="K9" i="1" s="1"/>
  <c r="G9" i="1"/>
  <c r="E9" i="1"/>
  <c r="J8" i="1"/>
  <c r="G8" i="1"/>
  <c r="J7" i="1"/>
  <c r="K7" i="1" s="1"/>
  <c r="J6" i="1"/>
  <c r="K6" i="1" s="1"/>
  <c r="G6" i="1"/>
  <c r="D6" i="1"/>
  <c r="G7" i="1" s="1"/>
  <c r="J5" i="1"/>
  <c r="K5" i="1" s="1"/>
  <c r="G5" i="1"/>
  <c r="J4" i="1"/>
  <c r="H23" i="1" l="1"/>
  <c r="H9" i="1"/>
  <c r="H16" i="1" s="1"/>
  <c r="K14" i="1"/>
  <c r="K8" i="1"/>
  <c r="K10" i="1"/>
  <c r="J15" i="1"/>
  <c r="J20" i="1"/>
  <c r="G14" i="1"/>
  <c r="E15" i="1"/>
  <c r="H15" i="1" s="1"/>
  <c r="E20" i="1"/>
  <c r="H26" i="1"/>
  <c r="G13" i="1"/>
  <c r="G16" i="1" s="1"/>
  <c r="G15" i="1"/>
  <c r="D16" i="1"/>
  <c r="G20" i="1"/>
  <c r="G30" i="1" s="1"/>
  <c r="G21" i="1"/>
  <c r="E6" i="1"/>
  <c r="E16" i="1" s="1"/>
  <c r="K20" i="1" l="1"/>
  <c r="J30" i="1"/>
  <c r="K21" i="1"/>
  <c r="H20" i="1"/>
  <c r="H30" i="1" s="1"/>
  <c r="E30" i="1"/>
  <c r="K15" i="1"/>
  <c r="K16" i="1" s="1"/>
  <c r="K18" i="1"/>
  <c r="K30" i="1" s="1"/>
  <c r="J16" i="1"/>
</calcChain>
</file>

<file path=xl/sharedStrings.xml><?xml version="1.0" encoding="utf-8"?>
<sst xmlns="http://schemas.openxmlformats.org/spreadsheetml/2006/main" count="67" uniqueCount="30">
  <si>
    <t>Symphony Health, US prescription sales</t>
  </si>
  <si>
    <t>Year</t>
  </si>
  <si>
    <t>Month</t>
  </si>
  <si>
    <t>Act/Est</t>
  </si>
  <si>
    <t>per month, USD</t>
  </si>
  <si>
    <t>per qtr, USD</t>
  </si>
  <si>
    <t>Per year, USD</t>
  </si>
  <si>
    <t>vækst m/m</t>
  </si>
  <si>
    <t>vækst q/q</t>
  </si>
  <si>
    <t>work days</t>
  </si>
  <si>
    <t>salg per dag, USD</t>
  </si>
  <si>
    <t>vækst d/d</t>
  </si>
  <si>
    <t>Comment</t>
  </si>
  <si>
    <t>Jan</t>
  </si>
  <si>
    <t>Act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</si>
  <si>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</si>
  <si>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</si>
  <si>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</si>
  <si>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</si>
  <si>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</si>
  <si>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</si>
  <si>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</si>
  <si>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</si>
  <si>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</si>
  <si>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</si>
  <si>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fda approval 2nd line, castor&amp;pollux</t>
  </si>
  <si>
    <t>dec</t>
  </si>
  <si>
    <t>FY</t>
  </si>
  <si>
    <t>fda approval dara+pom 3rd line</t>
  </si>
  <si>
    <t>Estimate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</si>
</sst>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 * #,##0.0_ ;_ * \-#,##0.0_ ;_ * &quot;-&quot;??_ ;_ @_ "/>
    <numFmt numFmtId="165" formatCode="0.0%"/>
  </numFmts>
  <fonts count="3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0" fontId="0" fillId="0" borderId="2" xfId="0" applyFont="1" applyBorder="1"/>
    <xf numFmtId="164" fontId="0" fillId="0" borderId="2" xfId="1" applyNumberFormat="1" applyFont="1" applyBorder="1"/>
    <xf numFmtId="0" fontId="0" fillId="0" borderId="2" xfId="0" applyBorder="1"/>
    <xf numFmtId="43" fontId="0" fillId="0" borderId="2" xfId="1" applyFont="1" applyBorder="1"/>
    <xf numFmtId="0" fontId="0" fillId="0" borderId="3" xfId="0" applyBorder="1"/>
    <xf numFmtId="0" fontId="2" fillId="0" borderId="4" xfId="0" applyFont="1" applyBorder="1" applyAlignment="1">
      <alignment horizontal="center" vertical="center"/>
    </xf>
    <xf numFmtId="0" fontId="0" fillId="0" borderId="0" xfId="0" applyFont="1" applyBorder="1"/>
    <xf numFmtId="164" fontId="0" fillId="0" borderId="0" xfId="1" applyNumberFormat="1" applyFont="1" applyBorder="1"/>
    <xf numFmtId="0" fontId="0" fillId="0" borderId="0" xfId="0" applyBorder="1"/>
    <xf numFmtId="9" fontId="0" fillId="0" borderId="0" xfId="2" applyFont="1" applyBorder="1"/>
    <xf numFmtId="43" fontId="0" fillId="0" borderId="0" xfId="1" applyFont="1" applyBorder="1"/>
    <xf numFmtId="165" fontId="0" fillId="0" borderId="0" xfId="2" applyNumberFormat="1" applyFont="1" applyBorder="1"/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/>
    <xf numFmtId="164" fontId="2" fillId="0" borderId="7" xfId="0" applyNumberFormat="1" applyFont="1" applyBorder="1"/>
    <xf numFmtId="164" fontId="2" fillId="0" borderId="7" xfId="1" applyNumberFormat="1" applyFont="1" applyBorder="1"/>
    <xf numFmtId="9" fontId="2" fillId="0" borderId="7" xfId="0" applyNumberFormat="1" applyFont="1" applyBorder="1"/>
    <xf numFmtId="43" fontId="2" fillId="0" borderId="7" xfId="1" applyFont="1" applyBorder="1"/>
    <xf numFmtId="165" fontId="2" fillId="0" borderId="7" xfId="2" applyNumberFormat="1" applyFont="1" applyBorder="1"/>
    <xf numFmtId="0" fontId="0" fillId="0" borderId="7" xfId="0" applyBorder="1"/>
    <xf numFmtId="0" fontId="0" fillId="0" borderId="8" xfId="0" applyBorder="1"/>
    <xf numFmtId="0" fontId="2" fillId="0" borderId="0" xfId="0" applyFont="1" applyAlignment="1">
      <alignment horizontal="center" vertical="center"/>
    </xf>
    <xf numFmtId="0" fontId="0" fillId="0" borderId="0" xfId="0" applyFont="1"/>
    <xf numFmtId="164" fontId="0" fillId="0" borderId="0" xfId="1" applyNumberFormat="1" applyFont="1"/>
    <xf numFmtId="9" fontId="0" fillId="0" borderId="2" xfId="2" applyFont="1" applyBorder="1"/>
    <xf numFmtId="165" fontId="0" fillId="0" borderId="2" xfId="2" applyNumberFormat="1" applyFont="1" applyBorder="1"/>
    <xf numFmtId="0" fontId="2" fillId="0" borderId="0" xfId="0" applyFont="1" applyBorder="1"/>
    <xf numFmtId="43" fontId="0" fillId="0" borderId="0" xfId="0" applyNumberFormat="1" applyBorder="1"/>
    <xf numFmtId="165" fontId="2" fillId="0" borderId="7" xfId="0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workbookViewId="0">
      <selection activeCell="A2" sqref="A2"/>
    </sheetView>
  </sheetViews>
  <sheetFormatPr defaultRowHeight="12.75" x14ac:dyDescent="0.2"/>
  <sheetData>
    <row r="1" spans="1:15" x14ac:dyDescent="0.2">
      <c r="B1" s="1" t="s">
        <v>0</v>
      </c>
      <c r="C1" s="1"/>
    </row>
    <row r="3" spans="1:15" ht="39" thickBot="1" x14ac:dyDescent="0.25">
      <c r="A3" s="1" t="s">
        <v>1</v>
      </c>
      <c r="B3" s="1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1" t="s">
        <v>12</v>
      </c>
      <c r="M3" s="1"/>
      <c r="N3" s="1"/>
      <c r="O3" s="1"/>
    </row>
    <row r="4" spans="1:15" x14ac:dyDescent="0.2">
      <c r="A4" s="3">
        <v>2016</v>
      </c>
      <c r="B4" s="4" t="s">
        <v>13</v>
      </c>
      <c r="C4" s="4" t="s">
        <v>14</v>
      </c>
      <c r="D4" s="5">
        <v>26.3</v>
      </c>
      <c r="E4" s="5"/>
      <c r="F4" s="6"/>
      <c r="G4" s="6"/>
      <c r="H4" s="6"/>
      <c r="I4" s="6">
        <v>19</v>
      </c>
      <c r="J4" s="7">
        <f>+D4/I4</f>
        <v>1.3842105263157896</v>
      </c>
      <c r="K4" s="6"/>
      <c r="L4" s="6"/>
      <c r="M4" s="6"/>
      <c r="N4" s="6"/>
      <c r="O4" s="8"/>
    </row>
    <row r="5" spans="1:15" x14ac:dyDescent="0.2">
      <c r="A5" s="9"/>
      <c r="B5" s="10" t="s">
        <v>15</v>
      </c>
      <c r="C5" s="10" t="s">
        <v>14</v>
      </c>
      <c r="D5" s="11">
        <v>33.1</v>
      </c>
      <c r="E5" s="11"/>
      <c r="F5" s="12"/>
      <c r="G5" s="13">
        <f>+(D5/D4)-1</f>
        <v>0.2585551330798479</v>
      </c>
      <c r="H5" s="12"/>
      <c r="I5" s="12">
        <v>20</v>
      </c>
      <c r="J5" s="14">
        <f t="shared" ref="J5:J15" si="0">+D5/I5</f>
        <v>1.655</v>
      </c>
      <c r="K5" s="15">
        <f t="shared" ref="K5:K15" si="1">+(J5/J4)-1</f>
        <v>0.19562737642585537</v>
      </c>
      <c r="L5" s="12"/>
      <c r="M5" s="12"/>
      <c r="N5" s="12"/>
      <c r="O5" s="16"/>
    </row>
    <row r="6" spans="1:15" x14ac:dyDescent="0.2">
      <c r="A6" s="9"/>
      <c r="B6" s="10" t="s">
        <v>16</v>
      </c>
      <c r="C6" s="10" t="s">
        <v>14</v>
      </c>
      <c r="D6" s="11">
        <f>+D7*(1+9%)</f>
        <v>35.970000000000006</v>
      </c>
      <c r="E6" s="11">
        <f>SUM(D4:D6)</f>
        <v>95.37</v>
      </c>
      <c r="F6" s="12"/>
      <c r="G6" s="13">
        <f t="shared" ref="G6:G15" si="2">+(D6/D5)-1</f>
        <v>8.670694864048345E-2</v>
      </c>
      <c r="H6" s="12"/>
      <c r="I6" s="12">
        <v>23</v>
      </c>
      <c r="J6" s="14">
        <f t="shared" si="0"/>
        <v>1.5639130434782611</v>
      </c>
      <c r="K6" s="15">
        <f t="shared" si="1"/>
        <v>-5.5037435964796932E-2</v>
      </c>
      <c r="L6" s="12"/>
      <c r="M6" s="12"/>
      <c r="N6" s="12"/>
      <c r="O6" s="16"/>
    </row>
    <row r="7" spans="1:15" x14ac:dyDescent="0.2">
      <c r="A7" s="9"/>
      <c r="B7" s="10" t="s">
        <v>17</v>
      </c>
      <c r="C7" s="10" t="s">
        <v>14</v>
      </c>
      <c r="D7" s="11">
        <v>33</v>
      </c>
      <c r="E7" s="11"/>
      <c r="F7" s="12"/>
      <c r="G7" s="13">
        <f t="shared" si="2"/>
        <v>-8.2568807339449712E-2</v>
      </c>
      <c r="H7" s="12"/>
      <c r="I7" s="12">
        <v>21</v>
      </c>
      <c r="J7" s="14">
        <f t="shared" si="0"/>
        <v>1.5714285714285714</v>
      </c>
      <c r="K7" s="15">
        <f t="shared" si="1"/>
        <v>4.8055919615550557E-3</v>
      </c>
      <c r="L7" s="12"/>
      <c r="M7" s="12"/>
      <c r="N7" s="12"/>
      <c r="O7" s="16"/>
    </row>
    <row r="8" spans="1:15" x14ac:dyDescent="0.2">
      <c r="A8" s="9"/>
      <c r="B8" s="10" t="s">
        <v>18</v>
      </c>
      <c r="C8" s="10" t="s">
        <v>14</v>
      </c>
      <c r="D8" s="11">
        <v>35.700000000000003</v>
      </c>
      <c r="E8" s="11"/>
      <c r="F8" s="12"/>
      <c r="G8" s="13">
        <f t="shared" si="2"/>
        <v>8.1818181818182012E-2</v>
      </c>
      <c r="H8" s="12"/>
      <c r="I8" s="12">
        <v>21</v>
      </c>
      <c r="J8" s="14">
        <f t="shared" si="0"/>
        <v>1.7000000000000002</v>
      </c>
      <c r="K8" s="15">
        <f t="shared" si="1"/>
        <v>8.1818181818182012E-2</v>
      </c>
      <c r="L8" s="12"/>
      <c r="M8" s="12"/>
      <c r="N8" s="12"/>
      <c r="O8" s="16"/>
    </row>
    <row r="9" spans="1:15" x14ac:dyDescent="0.2">
      <c r="A9" s="9"/>
      <c r="B9" s="10" t="s">
        <v>19</v>
      </c>
      <c r="C9" s="10" t="s">
        <v>14</v>
      </c>
      <c r="D9" s="11">
        <v>38.1</v>
      </c>
      <c r="E9" s="11">
        <f>SUM(D7:D9)</f>
        <v>106.80000000000001</v>
      </c>
      <c r="F9" s="12"/>
      <c r="G9" s="13">
        <f t="shared" si="2"/>
        <v>6.7226890756302504E-2</v>
      </c>
      <c r="H9" s="13">
        <f>+(E9/E6)-1</f>
        <v>0.11984900912236562</v>
      </c>
      <c r="I9" s="12">
        <v>22</v>
      </c>
      <c r="J9" s="14">
        <f t="shared" si="0"/>
        <v>1.7318181818181819</v>
      </c>
      <c r="K9" s="15">
        <f t="shared" si="1"/>
        <v>1.8716577540106805E-2</v>
      </c>
      <c r="L9" s="12"/>
      <c r="M9" s="12"/>
      <c r="N9" s="12"/>
      <c r="O9" s="16"/>
    </row>
    <row r="10" spans="1:15" x14ac:dyDescent="0.2">
      <c r="A10" s="9"/>
      <c r="B10" s="10" t="s">
        <v>20</v>
      </c>
      <c r="C10" s="10" t="s">
        <v>14</v>
      </c>
      <c r="D10" s="11">
        <v>37</v>
      </c>
      <c r="E10" s="11"/>
      <c r="F10" s="12"/>
      <c r="G10" s="13">
        <f t="shared" si="2"/>
        <v>-2.8871391076115471E-2</v>
      </c>
      <c r="H10" s="12"/>
      <c r="I10" s="12">
        <v>20</v>
      </c>
      <c r="J10" s="14">
        <f t="shared" si="0"/>
        <v>1.85</v>
      </c>
      <c r="K10" s="15">
        <f t="shared" si="1"/>
        <v>6.8241469816272993E-2</v>
      </c>
      <c r="L10" s="12"/>
      <c r="M10" s="12"/>
      <c r="N10" s="12"/>
      <c r="O10" s="16"/>
    </row>
    <row r="11" spans="1:15" x14ac:dyDescent="0.2">
      <c r="A11" s="9"/>
      <c r="B11" s="10" t="s">
        <v>21</v>
      </c>
      <c r="C11" s="10" t="s">
        <v>14</v>
      </c>
      <c r="D11" s="11">
        <v>46.5</v>
      </c>
      <c r="E11" s="11"/>
      <c r="F11" s="12"/>
      <c r="G11" s="13">
        <f t="shared" si="2"/>
        <v>0.2567567567567568</v>
      </c>
      <c r="H11" s="12"/>
      <c r="I11" s="12">
        <v>23</v>
      </c>
      <c r="J11" s="14">
        <f t="shared" si="0"/>
        <v>2.0217391304347827</v>
      </c>
      <c r="K11" s="15">
        <f t="shared" si="1"/>
        <v>9.2831962397179835E-2</v>
      </c>
      <c r="L11" s="12"/>
      <c r="M11" s="12"/>
      <c r="N11" s="12"/>
      <c r="O11" s="16"/>
    </row>
    <row r="12" spans="1:15" x14ac:dyDescent="0.2">
      <c r="A12" s="9"/>
      <c r="B12" s="10" t="s">
        <v>22</v>
      </c>
      <c r="C12" s="10" t="s">
        <v>14</v>
      </c>
      <c r="D12" s="11">
        <v>43.7</v>
      </c>
      <c r="E12" s="11">
        <f>SUM(D10:D12)</f>
        <v>127.2</v>
      </c>
      <c r="F12" s="12"/>
      <c r="G12" s="13">
        <f t="shared" si="2"/>
        <v>-6.0215053763440829E-2</v>
      </c>
      <c r="H12" s="13">
        <f>+(E12/E9)-1</f>
        <v>0.19101123595505598</v>
      </c>
      <c r="I12" s="12">
        <v>21</v>
      </c>
      <c r="J12" s="14">
        <f t="shared" si="0"/>
        <v>2.0809523809523811</v>
      </c>
      <c r="K12" s="15">
        <f t="shared" si="1"/>
        <v>2.9288274449564833E-2</v>
      </c>
      <c r="L12" s="12"/>
      <c r="M12" s="12"/>
      <c r="N12" s="12"/>
      <c r="O12" s="16"/>
    </row>
    <row r="13" spans="1:15" x14ac:dyDescent="0.2">
      <c r="A13" s="9"/>
      <c r="B13" s="10" t="s">
        <v>23</v>
      </c>
      <c r="C13" s="10" t="s">
        <v>14</v>
      </c>
      <c r="D13" s="11">
        <f>+D14*(1-8.1%)</f>
        <v>46.409500000000001</v>
      </c>
      <c r="E13" s="11"/>
      <c r="F13" s="12"/>
      <c r="G13" s="13">
        <f t="shared" si="2"/>
        <v>6.2002288329519484E-2</v>
      </c>
      <c r="H13" s="12"/>
      <c r="I13" s="12">
        <v>20</v>
      </c>
      <c r="J13" s="14">
        <f t="shared" si="0"/>
        <v>2.3204750000000001</v>
      </c>
      <c r="K13" s="15">
        <f t="shared" si="1"/>
        <v>0.11510240274599548</v>
      </c>
      <c r="L13" s="12"/>
      <c r="M13" s="12"/>
      <c r="N13" s="12"/>
      <c r="O13" s="16"/>
    </row>
    <row r="14" spans="1:15" x14ac:dyDescent="0.2">
      <c r="A14" s="9"/>
      <c r="B14" s="10" t="s">
        <v>24</v>
      </c>
      <c r="C14" s="10" t="s">
        <v>14</v>
      </c>
      <c r="D14" s="11">
        <v>50.5</v>
      </c>
      <c r="E14" s="11"/>
      <c r="F14" s="12"/>
      <c r="G14" s="13">
        <f t="shared" si="2"/>
        <v>8.8139281828073957E-2</v>
      </c>
      <c r="H14" s="12"/>
      <c r="I14" s="12">
        <v>20</v>
      </c>
      <c r="J14" s="14">
        <f t="shared" si="0"/>
        <v>2.5249999999999999</v>
      </c>
      <c r="K14" s="15">
        <f t="shared" si="1"/>
        <v>8.8139281828073957E-2</v>
      </c>
      <c r="L14" s="12" t="s">
        <v>25</v>
      </c>
      <c r="M14" s="12"/>
      <c r="N14" s="12"/>
      <c r="O14" s="16"/>
    </row>
    <row r="15" spans="1:15" x14ac:dyDescent="0.2">
      <c r="A15" s="9"/>
      <c r="B15" s="10" t="s">
        <v>26</v>
      </c>
      <c r="C15" s="10" t="s">
        <v>14</v>
      </c>
      <c r="D15" s="11">
        <f>60.95*(1-10.5%)</f>
        <v>54.550250000000005</v>
      </c>
      <c r="E15" s="11">
        <f>SUM(D13:D15)</f>
        <v>151.45975000000001</v>
      </c>
      <c r="F15" s="12"/>
      <c r="G15" s="13">
        <f t="shared" si="2"/>
        <v>8.0202970297029719E-2</v>
      </c>
      <c r="H15" s="13">
        <f>+(E15/E12)-1</f>
        <v>0.19072130503144669</v>
      </c>
      <c r="I15" s="12">
        <v>21</v>
      </c>
      <c r="J15" s="14">
        <f t="shared" si="0"/>
        <v>2.5976309523809524</v>
      </c>
      <c r="K15" s="15">
        <f t="shared" si="1"/>
        <v>2.8764733616218896E-2</v>
      </c>
      <c r="L15" s="12"/>
      <c r="M15" s="12"/>
      <c r="N15" s="12"/>
      <c r="O15" s="16"/>
    </row>
    <row r="16" spans="1:15" ht="13.5" thickBot="1" x14ac:dyDescent="0.25">
      <c r="A16" s="17"/>
      <c r="B16" s="18" t="s">
        <v>27</v>
      </c>
      <c r="C16" s="18" t="s">
        <v>14</v>
      </c>
      <c r="D16" s="19">
        <f>SUM(D4:D15)</f>
        <v>480.82974999999993</v>
      </c>
      <c r="E16" s="19">
        <f>SUM(E4:E15)</f>
        <v>480.82974999999999</v>
      </c>
      <c r="F16" s="20">
        <v>488</v>
      </c>
      <c r="G16" s="21">
        <f>AVERAGE(G4:G15)</f>
        <v>7.3613927211562707E-2</v>
      </c>
      <c r="H16" s="21">
        <f>AVERAGE(H4:H15)</f>
        <v>0.16719385003628942</v>
      </c>
      <c r="I16" s="18">
        <f>SUM(I4:I15)</f>
        <v>251</v>
      </c>
      <c r="J16" s="22">
        <f t="shared" ref="J16:K16" si="3">AVERAGE(J4:J15)</f>
        <v>1.9168473155674099</v>
      </c>
      <c r="K16" s="23">
        <f t="shared" si="3"/>
        <v>6.0754401512200754E-2</v>
      </c>
      <c r="L16" s="24"/>
      <c r="M16" s="24"/>
      <c r="N16" s="24"/>
      <c r="O16" s="25"/>
    </row>
    <row r="17" spans="1:15" ht="13.5" thickBot="1" x14ac:dyDescent="0.25">
      <c r="A17" s="26"/>
      <c r="B17" s="27"/>
      <c r="C17" s="27"/>
      <c r="E17" s="28"/>
      <c r="F17" s="28"/>
    </row>
    <row r="18" spans="1:15" x14ac:dyDescent="0.2">
      <c r="A18" s="3">
        <f>+A4+1</f>
        <v>2017</v>
      </c>
      <c r="B18" s="4" t="s">
        <v>13</v>
      </c>
      <c r="C18" s="4" t="s">
        <v>14</v>
      </c>
      <c r="D18" s="5">
        <v>62.14</v>
      </c>
      <c r="E18" s="5"/>
      <c r="F18" s="6"/>
      <c r="G18" s="29">
        <f>+(D18/D15)-1</f>
        <v>0.13913318454085899</v>
      </c>
      <c r="H18" s="6"/>
      <c r="I18" s="6">
        <v>20</v>
      </c>
      <c r="J18" s="7">
        <f>+D18/I18</f>
        <v>3.1070000000000002</v>
      </c>
      <c r="K18" s="30">
        <f>+(J18/J15)-1</f>
        <v>0.19608984376790217</v>
      </c>
      <c r="L18" s="6"/>
      <c r="M18" s="6"/>
      <c r="N18" s="6"/>
      <c r="O18" s="8"/>
    </row>
    <row r="19" spans="1:15" x14ac:dyDescent="0.2">
      <c r="A19" s="9"/>
      <c r="B19" s="10" t="s">
        <v>15</v>
      </c>
      <c r="C19" s="10" t="s">
        <v>14</v>
      </c>
      <c r="D19" s="11">
        <v>62.04</v>
      </c>
      <c r="E19" s="11"/>
      <c r="F19" s="12"/>
      <c r="G19" s="13">
        <f t="shared" ref="G19:G29" si="4">+(D19/D18)-1</f>
        <v>-1.6092693916961442E-3</v>
      </c>
      <c r="H19" s="12"/>
      <c r="I19" s="12">
        <v>19</v>
      </c>
      <c r="J19" s="14">
        <f t="shared" ref="J19:J29" si="5">+D19/I19</f>
        <v>3.2652631578947369</v>
      </c>
      <c r="K19" s="15">
        <f t="shared" ref="K19:K29" si="6">+(J19/J18)-1</f>
        <v>5.0937611166635532E-2</v>
      </c>
      <c r="L19" s="12"/>
      <c r="M19" s="12"/>
      <c r="N19" s="12"/>
      <c r="O19" s="16"/>
    </row>
    <row r="20" spans="1:15" x14ac:dyDescent="0.2">
      <c r="A20" s="9"/>
      <c r="B20" s="10" t="s">
        <v>16</v>
      </c>
      <c r="C20" s="10" t="s">
        <v>14</v>
      </c>
      <c r="D20" s="11">
        <f>+D21/(1-0.079)</f>
        <v>77.198697068403902</v>
      </c>
      <c r="E20" s="11">
        <f>SUM(D18:D20)</f>
        <v>201.37869706840391</v>
      </c>
      <c r="F20" s="12"/>
      <c r="G20" s="13">
        <f t="shared" si="4"/>
        <v>0.24433747692462782</v>
      </c>
      <c r="H20" s="13">
        <f>+(E20/E15)-1</f>
        <v>0.32958556361280067</v>
      </c>
      <c r="I20" s="12">
        <v>23</v>
      </c>
      <c r="J20" s="14">
        <f t="shared" si="5"/>
        <v>3.3564650899306043</v>
      </c>
      <c r="K20" s="15">
        <f t="shared" si="6"/>
        <v>2.7930959198605443E-2</v>
      </c>
      <c r="L20" s="12"/>
      <c r="M20" s="12"/>
      <c r="N20" s="12"/>
      <c r="O20" s="16"/>
    </row>
    <row r="21" spans="1:15" x14ac:dyDescent="0.2">
      <c r="A21" s="9"/>
      <c r="B21" s="10" t="s">
        <v>17</v>
      </c>
      <c r="C21" s="10" t="s">
        <v>14</v>
      </c>
      <c r="D21" s="11">
        <v>71.099999999999994</v>
      </c>
      <c r="E21" s="11"/>
      <c r="F21" s="12"/>
      <c r="G21" s="13">
        <f t="shared" si="4"/>
        <v>-7.8999999999999959E-2</v>
      </c>
      <c r="H21" s="12"/>
      <c r="I21" s="12">
        <v>20</v>
      </c>
      <c r="J21" s="14">
        <f t="shared" si="5"/>
        <v>3.5549999999999997</v>
      </c>
      <c r="K21" s="15">
        <f t="shared" si="6"/>
        <v>5.9150000000000036E-2</v>
      </c>
      <c r="L21" s="12"/>
      <c r="M21" s="12"/>
      <c r="N21" s="12"/>
      <c r="O21" s="16"/>
    </row>
    <row r="22" spans="1:15" x14ac:dyDescent="0.2">
      <c r="A22" s="9"/>
      <c r="B22" s="10" t="s">
        <v>18</v>
      </c>
      <c r="C22" s="10" t="s">
        <v>14</v>
      </c>
      <c r="D22" s="11">
        <v>80.5</v>
      </c>
      <c r="E22" s="11"/>
      <c r="F22" s="12"/>
      <c r="G22" s="13">
        <f t="shared" si="4"/>
        <v>0.13220815752461323</v>
      </c>
      <c r="H22" s="12"/>
      <c r="I22" s="12">
        <v>22</v>
      </c>
      <c r="J22" s="14">
        <f t="shared" si="5"/>
        <v>3.6590909090909092</v>
      </c>
      <c r="K22" s="15">
        <f t="shared" si="6"/>
        <v>2.9280143204194031E-2</v>
      </c>
      <c r="L22" s="12"/>
      <c r="M22" s="12"/>
      <c r="N22" s="12"/>
      <c r="O22" s="16"/>
    </row>
    <row r="23" spans="1:15" x14ac:dyDescent="0.2">
      <c r="A23" s="9"/>
      <c r="B23" s="10" t="s">
        <v>19</v>
      </c>
      <c r="C23" s="10" t="s">
        <v>14</v>
      </c>
      <c r="D23" s="11">
        <v>81.5</v>
      </c>
      <c r="E23" s="11">
        <f>SUM(D21:D23)</f>
        <v>233.1</v>
      </c>
      <c r="F23" s="12"/>
      <c r="G23" s="13">
        <f t="shared" si="4"/>
        <v>1.2422360248447228E-2</v>
      </c>
      <c r="H23" s="13">
        <f>+(E23/E20)-1</f>
        <v>0.15752064837732593</v>
      </c>
      <c r="I23" s="12">
        <v>22</v>
      </c>
      <c r="J23" s="14">
        <f t="shared" si="5"/>
        <v>3.7045454545454546</v>
      </c>
      <c r="K23" s="15">
        <f t="shared" si="6"/>
        <v>1.2422360248447228E-2</v>
      </c>
      <c r="L23" s="12" t="s">
        <v>28</v>
      </c>
      <c r="M23" s="12"/>
      <c r="N23" s="12"/>
      <c r="O23" s="16"/>
    </row>
    <row r="24" spans="1:15" x14ac:dyDescent="0.2">
      <c r="A24" s="9"/>
      <c r="B24" s="10" t="s">
        <v>20</v>
      </c>
      <c r="C24" s="10" t="s">
        <v>14</v>
      </c>
      <c r="D24" s="11">
        <v>73.02</v>
      </c>
      <c r="E24" s="11"/>
      <c r="F24" s="12"/>
      <c r="G24" s="13">
        <f t="shared" si="4"/>
        <v>-0.10404907975460131</v>
      </c>
      <c r="H24" s="12"/>
      <c r="I24" s="12">
        <v>20</v>
      </c>
      <c r="J24" s="14">
        <f t="shared" si="5"/>
        <v>3.6509999999999998</v>
      </c>
      <c r="K24" s="15">
        <f>+(J24/J23)-1</f>
        <v>-1.4453987730061457E-2</v>
      </c>
      <c r="L24" s="12"/>
      <c r="M24" s="12"/>
      <c r="N24" s="12"/>
      <c r="O24" s="16"/>
    </row>
    <row r="25" spans="1:15" x14ac:dyDescent="0.2">
      <c r="A25" s="9"/>
      <c r="B25" s="10" t="s">
        <v>21</v>
      </c>
      <c r="C25" s="10" t="s">
        <v>14</v>
      </c>
      <c r="D25" s="11">
        <v>91.4</v>
      </c>
      <c r="E25" s="11"/>
      <c r="F25" s="12"/>
      <c r="G25" s="13">
        <f t="shared" si="4"/>
        <v>0.25171185976444832</v>
      </c>
      <c r="H25" s="12"/>
      <c r="I25" s="12">
        <v>23</v>
      </c>
      <c r="J25" s="14">
        <f t="shared" si="5"/>
        <v>3.973913043478261</v>
      </c>
      <c r="K25" s="15">
        <f t="shared" si="6"/>
        <v>8.8445095447346356E-2</v>
      </c>
      <c r="L25" s="12"/>
      <c r="M25" s="12"/>
      <c r="N25" s="12"/>
      <c r="O25" s="16"/>
    </row>
    <row r="26" spans="1:15" x14ac:dyDescent="0.2">
      <c r="A26" s="9"/>
      <c r="B26" s="10" t="s">
        <v>22</v>
      </c>
      <c r="C26" s="10" t="s">
        <v>14</v>
      </c>
      <c r="D26" s="11">
        <v>77.3</v>
      </c>
      <c r="E26" s="11">
        <f>SUM(D24:D26)</f>
        <v>241.72000000000003</v>
      </c>
      <c r="F26" s="12"/>
      <c r="G26" s="13">
        <f t="shared" si="4"/>
        <v>-0.15426695842450777</v>
      </c>
      <c r="H26" s="13">
        <f>+(E26/E23)-1</f>
        <v>3.6979836979837089E-2</v>
      </c>
      <c r="I26" s="12">
        <v>20</v>
      </c>
      <c r="J26" s="14">
        <f t="shared" si="5"/>
        <v>3.8649999999999998</v>
      </c>
      <c r="K26" s="15">
        <f t="shared" si="6"/>
        <v>-2.7407002188183927E-2</v>
      </c>
      <c r="L26" s="12"/>
      <c r="M26" s="12"/>
      <c r="N26" s="12"/>
      <c r="O26" s="16"/>
    </row>
    <row r="27" spans="1:15" x14ac:dyDescent="0.2">
      <c r="A27" s="9"/>
      <c r="B27" s="10" t="s">
        <v>23</v>
      </c>
      <c r="C27" s="31" t="s">
        <v>29</v>
      </c>
      <c r="D27" s="11">
        <v>91.4</v>
      </c>
      <c r="E27" s="11"/>
      <c r="F27" s="12"/>
      <c r="G27" s="13">
        <f t="shared" si="4"/>
        <v>0.18240620957309206</v>
      </c>
      <c r="H27" s="12"/>
      <c r="I27" s="12">
        <v>21</v>
      </c>
      <c r="J27" s="14">
        <f t="shared" si="5"/>
        <v>4.3523809523809529</v>
      </c>
      <c r="K27" s="15">
        <f t="shared" si="6"/>
        <v>0.12610115197437333</v>
      </c>
      <c r="L27" s="12"/>
      <c r="M27" s="12"/>
      <c r="N27" s="12"/>
      <c r="O27" s="16"/>
    </row>
    <row r="28" spans="1:15" x14ac:dyDescent="0.2">
      <c r="A28" s="9"/>
      <c r="B28" s="10" t="s">
        <v>24</v>
      </c>
      <c r="C28" s="31" t="s">
        <v>29</v>
      </c>
      <c r="D28" s="11">
        <v>89</v>
      </c>
      <c r="E28" s="11"/>
      <c r="F28" s="12"/>
      <c r="G28" s="13">
        <f t="shared" si="4"/>
        <v>-2.6258205689277947E-2</v>
      </c>
      <c r="H28" s="12"/>
      <c r="I28" s="12">
        <v>20</v>
      </c>
      <c r="J28" s="14">
        <f t="shared" si="5"/>
        <v>4.45</v>
      </c>
      <c r="K28" s="15">
        <f t="shared" si="6"/>
        <v>2.2428884026258089E-2</v>
      </c>
      <c r="L28" s="12"/>
      <c r="M28" s="12"/>
      <c r="N28" s="12"/>
      <c r="O28" s="16"/>
    </row>
    <row r="29" spans="1:15" x14ac:dyDescent="0.2">
      <c r="A29" s="9"/>
      <c r="B29" s="10" t="s">
        <v>26</v>
      </c>
      <c r="C29" s="31" t="s">
        <v>29</v>
      </c>
      <c r="D29" s="11">
        <v>91</v>
      </c>
      <c r="E29" s="11">
        <f>SUM(D27:D29)</f>
        <v>271.39999999999998</v>
      </c>
      <c r="F29" s="12"/>
      <c r="G29" s="13">
        <f t="shared" si="4"/>
        <v>2.2471910112359605E-2</v>
      </c>
      <c r="H29" s="13">
        <f>+(E29/E26)-1</f>
        <v>0.12278669534999143</v>
      </c>
      <c r="I29" s="12">
        <v>20</v>
      </c>
      <c r="J29" s="14">
        <f t="shared" si="5"/>
        <v>4.55</v>
      </c>
      <c r="K29" s="15">
        <f t="shared" si="6"/>
        <v>2.2471910112359383E-2</v>
      </c>
      <c r="L29" s="12"/>
      <c r="M29" s="32"/>
      <c r="N29" s="12"/>
      <c r="O29" s="16"/>
    </row>
    <row r="30" spans="1:15" ht="13.5" thickBot="1" x14ac:dyDescent="0.25">
      <c r="A30" s="17"/>
      <c r="B30" s="18" t="s">
        <v>27</v>
      </c>
      <c r="C30" s="18" t="s">
        <v>29</v>
      </c>
      <c r="D30" s="19">
        <f>SUM(D18:D29)</f>
        <v>947.59869706840379</v>
      </c>
      <c r="E30" s="19">
        <f>SUM(E18:E29)</f>
        <v>947.59869706840391</v>
      </c>
      <c r="F30" s="20">
        <v>1000</v>
      </c>
      <c r="G30" s="21">
        <f>AVERAGE(G18:G29)</f>
        <v>5.1625637119030343E-2</v>
      </c>
      <c r="H30" s="21">
        <f>AVERAGE(H18:H29)</f>
        <v>0.16171818607998878</v>
      </c>
      <c r="I30" s="18">
        <f>SUM(I18:I29)</f>
        <v>250</v>
      </c>
      <c r="J30" s="22">
        <f t="shared" ref="J30:K30" si="7">AVERAGE(J18:J29)</f>
        <v>3.7908048839434101</v>
      </c>
      <c r="K30" s="33">
        <f t="shared" si="7"/>
        <v>4.9449747435656354E-2</v>
      </c>
      <c r="L30" s="24"/>
      <c r="M30" s="24"/>
      <c r="N30" s="24"/>
      <c r="O30" s="25"/>
    </row>
  </sheetData>
  <mergeCells count="2">
    <mergeCell ref="A4:A16"/>
    <mergeCell ref="A18:A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Ulrik</dc:creator>
  <cp:lastModifiedBy>Ulrik</cp:lastModifiedBy>
  <dcterms:created xsi:type="dcterms:W3CDTF">2017-11-15T09:40:44Z</dcterms:created>
  <dcterms:modified xsi:type="dcterms:W3CDTF">2017-11-15T09:41:22Z</dcterms:modified>
</cp:coreProperties>
</file>